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hannahcatchlove/Documents/Catchlove Create/Outset/2022/Outset/Employment newsletter/Feb 2022/"/>
    </mc:Choice>
  </mc:AlternateContent>
  <xr:revisionPtr revIDLastSave="0" documentId="13_ncr:1_{72C127B3-E775-864D-A710-CCEC4084B332}" xr6:coauthVersionLast="47" xr6:coauthVersionMax="47" xr10:uidLastSave="{00000000-0000-0000-0000-000000000000}"/>
  <bookViews>
    <workbookView xWindow="16080" yWindow="500" windowWidth="24880" windowHeight="20120" xr2:uid="{00000000-000D-0000-FFFF-FFFF00000000}"/>
  </bookViews>
  <sheets>
    <sheet name="In country application" sheetId="1" r:id="rId1"/>
    <sheet name="Out of country application"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1" i="7" l="1"/>
  <c r="C20" i="7"/>
  <c r="C19" i="7"/>
  <c r="C18" i="7"/>
  <c r="C21" i="1" l="1"/>
  <c r="C20" i="1"/>
  <c r="C19" i="1"/>
  <c r="C18" i="1"/>
  <c r="C17" i="1" l="1"/>
  <c r="C16" i="1"/>
  <c r="C16" i="7"/>
  <c r="C24" i="7" l="1"/>
  <c r="C23" i="7"/>
  <c r="B22" i="7"/>
  <c r="C22" i="7" s="1"/>
  <c r="C17" i="7"/>
  <c r="C25" i="7" l="1"/>
  <c r="C28" i="7" s="1"/>
  <c r="C27" i="7" l="1"/>
  <c r="B22" i="1"/>
  <c r="C22" i="1" s="1"/>
  <c r="C24" i="1" l="1"/>
  <c r="C23" i="1"/>
  <c r="C25" i="1" l="1"/>
  <c r="C28" i="1" l="1"/>
  <c r="C27" i="1"/>
</calcChain>
</file>

<file path=xl/sharedStrings.xml><?xml version="1.0" encoding="utf-8"?>
<sst xmlns="http://schemas.openxmlformats.org/spreadsheetml/2006/main" count="78" uniqueCount="40">
  <si>
    <t>One-off/annual cost</t>
  </si>
  <si>
    <t>Comments</t>
  </si>
  <si>
    <t>Certificate of Sponsorship</t>
  </si>
  <si>
    <t>Visa application - up to 3 years</t>
  </si>
  <si>
    <t>Visa application - over 3 years</t>
  </si>
  <si>
    <t>Immigration Skills Charge</t>
  </si>
  <si>
    <t>Health surcharge</t>
  </si>
  <si>
    <t>Total</t>
  </si>
  <si>
    <t>Priority Service - decision within 5 working days</t>
  </si>
  <si>
    <t>Super Priority Service - decision by end of next working day</t>
  </si>
  <si>
    <t>In Country Application</t>
  </si>
  <si>
    <t>English Language Test</t>
  </si>
  <si>
    <t>Total Cost based on specific application</t>
  </si>
  <si>
    <t>Notes</t>
  </si>
  <si>
    <t>Using this calculator</t>
  </si>
  <si>
    <t>Fee Type</t>
  </si>
  <si>
    <t>Biometrics</t>
  </si>
  <si>
    <t>This is payable by the individual when they apply for their visa, even if it is a rewewal.</t>
  </si>
  <si>
    <t>This is payable by the individual when they apply for their visa online.</t>
  </si>
  <si>
    <t>This cost is payable by the individual. It must be paid upfront for the entire length of the visa being applied for.</t>
  </si>
  <si>
    <t>Use this sheet if the applicant is already in the UK</t>
  </si>
  <si>
    <t>Cost is payable by the sponsor and cannot be passed onto individual. This must be paid in one go for the entire length of the CoS when it is assigned. It is not payable to sponsor someone who switches in the UK from a study visa to a Skilled Worker, for certain roles and for someone who had a visa prior to April 2017. Check here for further guidance: https://www.gov.uk/uk-visa-sponsorship-employers/immigration-skills-charge</t>
  </si>
  <si>
    <t>Skilled Worker Visa Application Costs Calculator</t>
  </si>
  <si>
    <t>1. Insert length of visa in years (max 5):</t>
  </si>
  <si>
    <t>Important: Only answer question 5 if the Immigration Skills Charge is payable (see notes below)</t>
  </si>
  <si>
    <t>If the job role is on the shortage occupation list the application fee is lower and does not vary depending on whether the individual is within or outside the UK when applying.</t>
  </si>
  <si>
    <t>Shortage occupation visa application - up to 3 years</t>
  </si>
  <si>
    <t>Shortage occupation visa application - over 3 years</t>
  </si>
  <si>
    <t>Insert the required information in the yellow boxes. The amounts in the table and the total cost will automatically populate. The total in the blue box is the standard cost. The totals in the grey boxes are in respect of adding each priority service.  Check the comments column for additional information including guidance on English Language Tests and discounts.</t>
  </si>
  <si>
    <r>
      <t>Optional extras -</t>
    </r>
    <r>
      <rPr>
        <i/>
        <sz val="11"/>
        <color theme="0"/>
        <rFont val="Calibri"/>
        <family val="2"/>
        <scheme val="minor"/>
      </rPr>
      <t xml:space="preserve"> not always available, the applicant must check when booking</t>
    </r>
  </si>
  <si>
    <t>Approximate - this will depend on the test provider etc. It will only need to be taken once (i.e. not on renewal). Check here to see whether the applicant needs to take an English Language Test: https://www.gov.uk/skilled-worker-visa/knowledge-of-english</t>
  </si>
  <si>
    <t>3. Is an English Language Test Required (Y/N)?</t>
  </si>
  <si>
    <t>5. Is the job role on the Shortage Occupation List (Y/N)?</t>
  </si>
  <si>
    <t>2. Is the CoS fee payable? (Y/N)</t>
  </si>
  <si>
    <t xml:space="preserve"> 6. Is the Sponsor organisation a large sponsor (Y/N)?</t>
  </si>
  <si>
    <t>*The amounts and information in this sheet are correct as at 26 February 2022
*Standard visa processing time is up to 8 weeks once the individual has applied online, proved their identity and priviuded their documents
*Once an employee reaches 5 years in the UK on a valid visa, they will usually be able to apply for Indefinite Leave to Remain. If the 5 years is made up of different types of visa permission the rules first need to be checked to see if they can be combined
*This calculator is designed for use for Skilled Worker visas only, and for CoS assigned for whole numbers of years.</t>
  </si>
  <si>
    <t>*The amounts and information in this sheet are correct as at 26 February 2022
*Standard visa processing time is around 3 weeks once the individual has applied online, proved their identity and priviuded their documents
*Once an employee reaches 5 years in the UK on a valid visa, they will usually be able to apply for Indefinite Leave to Remain. If the 5 years is made up of different types of visa permission the rules first need to be checked to see if they can be combined
*This calculator is designed for use for Skilled Worker visas only, and for CoS assigned for whole numbers of years.</t>
  </si>
  <si>
    <r>
      <t>Use this sheet if the applicant is</t>
    </r>
    <r>
      <rPr>
        <b/>
        <u/>
        <sz val="14"/>
        <color theme="0"/>
        <rFont val="Calibri (Body)"/>
      </rPr>
      <t xml:space="preserve"> outside</t>
    </r>
    <r>
      <rPr>
        <b/>
        <sz val="14"/>
        <color theme="0"/>
        <rFont val="Calibri"/>
        <family val="2"/>
        <scheme val="minor"/>
      </rPr>
      <t xml:space="preserve"> of the UK when making their application</t>
    </r>
  </si>
  <si>
    <t xml:space="preserve">This must be assigned to each Skilled Worker you are looking to sponsor. The fee is only payable at the point you assign the CoS. </t>
  </si>
  <si>
    <t>This must be assigned to each Skilled Worker you are looking to sponsor. The fee is only payable at the point you assign the 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</si>
</sst>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_-&quot;£&quot;* #,##0.00_-;\-&quot;£&quot;* #,##0.00_-;_-&quot;£&quot;* &quot;-&quot;??_-;_-@_-"/>
    <numFmt numFmtId="166" formatCode="&quot;£&quot;#,##0.00"/>
  </numFmts>
  <fonts count="18" x14ac:knownFonts="1">
    <font>
      <sz val="11"/>
      <color theme="1"/>
      <name val="Calibri"/>
      <family val="2"/>
      <scheme val="minor"/>
    </font>
    <font>
      <b/>
      <sz val="11"/>
      <color theme="1"/>
      <name val="Calibri"/>
      <family val="2"/>
      <scheme val="minor"/>
    </font>
    <font>
      <sz val="11"/>
      <name val="Calibri"/>
      <family val="2"/>
    </font>
    <font>
      <b/>
      <sz val="12"/>
      <color theme="1"/>
      <name val="Calibri"/>
      <family val="2"/>
      <scheme val="minor"/>
    </font>
    <font>
      <b/>
      <sz val="11"/>
      <color theme="0"/>
      <name val="Calibri"/>
      <family val="2"/>
      <scheme val="minor"/>
    </font>
    <font>
      <b/>
      <sz val="18"/>
      <color theme="0"/>
      <name val="Calibri"/>
      <family val="2"/>
      <scheme val="minor"/>
    </font>
    <font>
      <i/>
      <sz val="11"/>
      <color theme="1"/>
      <name val="Calibri"/>
      <family val="2"/>
      <scheme val="minor"/>
    </font>
    <font>
      <b/>
      <sz val="14"/>
      <color theme="1"/>
      <name val="Calibri"/>
      <family val="2"/>
      <scheme val="minor"/>
    </font>
    <font>
      <i/>
      <sz val="11"/>
      <color theme="0"/>
      <name val="Calibri"/>
      <family val="2"/>
      <scheme val="minor"/>
    </font>
    <font>
      <sz val="11"/>
      <color theme="1"/>
      <name val="Calibri"/>
      <family val="2"/>
      <scheme val="minor"/>
    </font>
    <font>
      <sz val="11"/>
      <color theme="1" tint="0.14999847407452621"/>
      <name val="Calibri"/>
      <family val="2"/>
      <scheme val="minor"/>
    </font>
    <font>
      <b/>
      <sz val="11"/>
      <color theme="1" tint="0.14999847407452621"/>
      <name val="Calibri"/>
      <family val="2"/>
      <scheme val="minor"/>
    </font>
    <font>
      <b/>
      <sz val="14"/>
      <color theme="0"/>
      <name val="Calibri"/>
      <family val="2"/>
      <scheme val="minor"/>
    </font>
    <font>
      <b/>
      <u/>
      <sz val="14"/>
      <color theme="0"/>
      <name val="Calibri (Body)"/>
    </font>
    <font>
      <b/>
      <sz val="18"/>
      <color theme="2" tint="-0.749992370372631"/>
      <name val="Calibri (Body)"/>
    </font>
    <font>
      <b/>
      <sz val="18"/>
      <color theme="2" tint="-0.749992370372631"/>
      <name val="Calibri"/>
      <family val="2"/>
      <scheme val="minor"/>
    </font>
    <font>
      <b/>
      <sz val="11"/>
      <color theme="2" tint="-0.749992370372631"/>
      <name val="Calibri"/>
      <family val="2"/>
      <scheme val="minor"/>
    </font>
    <font>
      <sz val="11"/>
      <color theme="2" tint="-0.749992370372631"/>
      <name val="Calibri"/>
      <family val="2"/>
      <scheme val="minor"/>
    </font>
  </fonts>
  <fills count="11">
    <fill>
      <patternFill patternType="none"/>
    </fill>
    <fill>
      <patternFill patternType="gray125"/>
    </fill>
    <fill>
      <patternFill patternType="solid">
        <fgColor rgb="FF632165"/>
        <bgColor indexed="64"/>
      </patternFill>
    </fill>
    <fill>
      <patternFill patternType="solid">
        <fgColor rgb="FF00A1AC"/>
        <bgColor indexed="64"/>
      </patternFill>
    </fill>
    <fill>
      <patternFill patternType="solid">
        <fgColor rgb="FF4E4E50"/>
        <bgColor indexed="64"/>
      </patternFill>
    </fill>
    <fill>
      <patternFill patternType="solid">
        <fgColor rgb="FFF8F6F6"/>
        <bgColor indexed="64"/>
      </patternFill>
    </fill>
    <fill>
      <patternFill patternType="solid">
        <fgColor theme="0"/>
        <bgColor indexed="64"/>
      </patternFill>
    </fill>
    <fill>
      <patternFill patternType="solid">
        <fgColor rgb="FF4E215A"/>
        <bgColor indexed="64"/>
      </patternFill>
    </fill>
    <fill>
      <patternFill patternType="solid">
        <fgColor rgb="FFF9C825"/>
        <bgColor indexed="64"/>
      </patternFill>
    </fill>
    <fill>
      <patternFill patternType="solid">
        <fgColor rgb="FF444851"/>
        <bgColor indexed="64"/>
      </patternFill>
    </fill>
    <fill>
      <patternFill patternType="solid">
        <fgColor rgb="FF8DB3DF"/>
        <bgColor indexed="64"/>
      </patternFill>
    </fill>
  </fills>
  <borders count="9">
    <border>
      <left/>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rgb="FFCCCCCC"/>
      </left>
      <right style="thin">
        <color rgb="FFCCCCCC"/>
      </right>
      <top style="thin">
        <color rgb="FFCCCCCC"/>
      </top>
      <bottom style="thin">
        <color rgb="FFCCCCCC"/>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rgb="FFCCCCCC"/>
      </left>
      <right style="thin">
        <color rgb="FFCCCCCC"/>
      </right>
      <top/>
      <bottom style="thin">
        <color rgb="FFCCCCCC"/>
      </bottom>
      <diagonal/>
    </border>
    <border>
      <left style="thin">
        <color theme="0"/>
      </left>
      <right/>
      <top style="thin">
        <color theme="0"/>
      </top>
      <bottom style="thin">
        <color theme="0"/>
      </bottom>
      <diagonal/>
    </border>
    <border>
      <left style="thin">
        <color rgb="FFCCCCCC"/>
      </left>
      <right style="thin">
        <color rgb="FFCCCCCC"/>
      </right>
      <top style="thin">
        <color rgb="FFCCCCCC"/>
      </top>
      <bottom/>
      <diagonal/>
    </border>
  </borders>
  <cellStyleXfs count="2">
    <xf numFmtId="0" fontId="0" fillId="0" borderId="0"/>
    <xf numFmtId="165" fontId="9" fillId="0" borderId="0" applyFont="0" applyFill="0" applyBorder="0" applyAlignment="0" applyProtection="0"/>
  </cellStyleXfs>
  <cellXfs count="48">
    <xf numFmtId="0" fontId="0" fillId="0" borderId="0" xfId="0"/>
    <xf numFmtId="0" fontId="1" fillId="0" borderId="0" xfId="0" applyFont="1"/>
    <xf numFmtId="0" fontId="2" fillId="0" borderId="0" xfId="0" applyFont="1" applyAlignment="1">
      <alignment vertical="center"/>
    </xf>
    <xf numFmtId="0" fontId="0" fillId="0" borderId="0" xfId="0" applyBorder="1"/>
    <xf numFmtId="164" fontId="0" fillId="0" borderId="0" xfId="0" applyNumberFormat="1"/>
    <xf numFmtId="0" fontId="0" fillId="0" borderId="1" xfId="0" applyBorder="1"/>
    <xf numFmtId="0" fontId="11" fillId="5" borderId="0" xfId="0" applyFont="1" applyFill="1" applyAlignment="1">
      <alignment horizontal="center" vertical="center"/>
    </xf>
    <xf numFmtId="0" fontId="11" fillId="6" borderId="0" xfId="0" applyFont="1" applyFill="1" applyAlignment="1">
      <alignment horizontal="center" vertical="center"/>
    </xf>
    <xf numFmtId="0" fontId="3" fillId="8" borderId="2" xfId="0" applyFont="1" applyFill="1" applyBorder="1" applyAlignment="1">
      <alignment wrapText="1"/>
    </xf>
    <xf numFmtId="0" fontId="4" fillId="9" borderId="2" xfId="0" applyFont="1" applyFill="1" applyBorder="1" applyAlignment="1">
      <alignment horizontal="center" vertical="center"/>
    </xf>
    <xf numFmtId="0" fontId="4" fillId="4" borderId="4" xfId="0" applyFont="1" applyFill="1" applyBorder="1" applyAlignment="1">
      <alignment wrapText="1"/>
    </xf>
    <xf numFmtId="0" fontId="0" fillId="5" borderId="3" xfId="0" applyFill="1" applyBorder="1" applyAlignment="1">
      <alignment wrapText="1"/>
    </xf>
    <xf numFmtId="164" fontId="0" fillId="5" borderId="3" xfId="0" applyNumberFormat="1" applyFill="1" applyBorder="1"/>
    <xf numFmtId="164" fontId="0" fillId="5" borderId="6" xfId="0" applyNumberFormat="1" applyFill="1" applyBorder="1"/>
    <xf numFmtId="0" fontId="4" fillId="4" borderId="5" xfId="0" applyFont="1" applyFill="1" applyBorder="1" applyAlignment="1">
      <alignment vertical="center" wrapText="1"/>
    </xf>
    <xf numFmtId="0" fontId="4" fillId="9" borderId="7" xfId="0" applyFont="1" applyFill="1" applyBorder="1" applyAlignment="1">
      <alignment vertical="center"/>
    </xf>
    <xf numFmtId="0" fontId="4" fillId="9" borderId="7" xfId="0" applyFont="1" applyFill="1" applyBorder="1" applyAlignment="1">
      <alignment vertical="center" wrapText="1"/>
    </xf>
    <xf numFmtId="0" fontId="4" fillId="9" borderId="4" xfId="0" applyFont="1" applyFill="1" applyBorder="1" applyAlignment="1">
      <alignment horizontal="center" vertical="center" wrapText="1"/>
    </xf>
    <xf numFmtId="0" fontId="4" fillId="9" borderId="4" xfId="0" applyFont="1" applyFill="1" applyBorder="1" applyAlignment="1">
      <alignment horizontal="center" vertical="center"/>
    </xf>
    <xf numFmtId="164" fontId="0" fillId="0" borderId="3" xfId="0" applyNumberFormat="1" applyBorder="1"/>
    <xf numFmtId="0" fontId="0" fillId="0" borderId="3" xfId="0" applyBorder="1" applyAlignment="1">
      <alignment wrapText="1"/>
    </xf>
    <xf numFmtId="166" fontId="2" fillId="0" borderId="3" xfId="0" applyNumberFormat="1" applyFont="1" applyBorder="1" applyAlignment="1">
      <alignment horizontal="right" vertical="center"/>
    </xf>
    <xf numFmtId="164" fontId="0" fillId="0" borderId="3" xfId="0" applyNumberFormat="1" applyBorder="1" applyAlignment="1">
      <alignment horizontal="right" wrapText="1"/>
    </xf>
    <xf numFmtId="0" fontId="4" fillId="9" borderId="7" xfId="0" applyFont="1" applyFill="1" applyBorder="1" applyAlignment="1">
      <alignment horizontal="center" vertical="center" wrapText="1"/>
    </xf>
    <xf numFmtId="166" fontId="0" fillId="0" borderId="3" xfId="1" applyNumberFormat="1" applyFont="1" applyBorder="1"/>
    <xf numFmtId="166" fontId="0" fillId="0" borderId="3" xfId="1" applyNumberFormat="1" applyFont="1" applyBorder="1" applyAlignment="1">
      <alignment horizontal="right"/>
    </xf>
    <xf numFmtId="166" fontId="2" fillId="0" borderId="3" xfId="1" applyNumberFormat="1" applyFont="1" applyBorder="1" applyAlignment="1">
      <alignment horizontal="right" vertical="center"/>
    </xf>
    <xf numFmtId="166" fontId="0" fillId="0" borderId="3" xfId="1" applyNumberFormat="1" applyFont="1" applyBorder="1" applyAlignment="1">
      <alignment horizontal="right" wrapText="1"/>
    </xf>
    <xf numFmtId="0" fontId="16" fillId="5" borderId="0" xfId="0" applyFont="1" applyFill="1" applyAlignment="1">
      <alignment horizontal="center" vertical="center"/>
    </xf>
    <xf numFmtId="0" fontId="16" fillId="6" borderId="0" xfId="0" applyFont="1" applyFill="1" applyAlignment="1">
      <alignment horizontal="center" vertical="center"/>
    </xf>
    <xf numFmtId="166" fontId="0" fillId="0" borderId="8" xfId="1" applyNumberFormat="1" applyFont="1" applyBorder="1"/>
    <xf numFmtId="164" fontId="5" fillId="3" borderId="0" xfId="0" applyNumberFormat="1" applyFont="1" applyFill="1" applyBorder="1"/>
    <xf numFmtId="164" fontId="0" fillId="0" borderId="8" xfId="0" applyNumberFormat="1" applyBorder="1"/>
    <xf numFmtId="0" fontId="15" fillId="0" borderId="0" xfId="0" applyFont="1" applyAlignment="1">
      <alignment horizontal="center" vertical="center"/>
    </xf>
    <xf numFmtId="0" fontId="6" fillId="0" borderId="0" xfId="0" applyFont="1" applyFill="1" applyBorder="1" applyAlignment="1">
      <alignment horizontal="center" wrapText="1"/>
    </xf>
    <xf numFmtId="0" fontId="3" fillId="8" borderId="2" xfId="0" applyFont="1" applyFill="1" applyBorder="1" applyAlignment="1">
      <alignment horizontal="center" wrapText="1"/>
    </xf>
    <xf numFmtId="0" fontId="12" fillId="10" borderId="2" xfId="0" applyFont="1" applyFill="1" applyBorder="1" applyAlignment="1">
      <alignment horizontal="center" vertical="center" wrapText="1"/>
    </xf>
    <xf numFmtId="0" fontId="12" fillId="2" borderId="0" xfId="0" applyFont="1" applyFill="1" applyAlignment="1">
      <alignment horizontal="center" vertical="center"/>
    </xf>
    <xf numFmtId="0" fontId="17" fillId="5" borderId="0" xfId="0" applyFont="1" applyFill="1" applyAlignment="1">
      <alignment horizontal="left" vertical="center" wrapText="1"/>
    </xf>
    <xf numFmtId="0" fontId="17" fillId="6" borderId="0" xfId="0" applyFont="1" applyFill="1" applyAlignment="1">
      <alignment horizontal="left" vertical="center" wrapText="1"/>
    </xf>
    <xf numFmtId="0" fontId="12" fillId="2" borderId="0" xfId="0" applyFont="1" applyFill="1" applyAlignment="1">
      <alignment horizontal="left" vertical="center" wrapText="1"/>
    </xf>
    <xf numFmtId="0" fontId="14" fillId="0" borderId="0" xfId="0" applyFont="1" applyAlignment="1">
      <alignment horizontal="center" vertical="center"/>
    </xf>
    <xf numFmtId="0" fontId="7" fillId="0" borderId="0" xfId="0" applyFont="1" applyAlignment="1">
      <alignment horizontal="center" vertical="center"/>
    </xf>
    <xf numFmtId="0" fontId="12" fillId="7" borderId="0" xfId="0" applyFont="1" applyFill="1" applyAlignment="1">
      <alignment horizontal="center" vertical="center"/>
    </xf>
    <xf numFmtId="0" fontId="12" fillId="7" borderId="0" xfId="0" applyFont="1" applyFill="1" applyAlignment="1">
      <alignment horizontal="left" vertical="center" wrapText="1"/>
    </xf>
    <xf numFmtId="0" fontId="10" fillId="5" borderId="0" xfId="0" applyFont="1" applyFill="1" applyAlignment="1">
      <alignment horizontal="left" vertical="center" wrapText="1"/>
    </xf>
    <xf numFmtId="0" fontId="10" fillId="6" borderId="0" xfId="0" applyFont="1" applyFill="1" applyAlignment="1">
      <alignment horizontal="left" vertical="center" wrapText="1"/>
    </xf>
    <xf numFmtId="0" fontId="0" fillId="0" borderId="3" xfId="0"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colors>
    <mruColors>
      <color rgb="FFCCCCCC"/>
      <color rgb="FFF8F6F6"/>
      <color rgb="FF444851"/>
      <color rgb="FFF9C825"/>
      <color rgb="FF4E215A"/>
      <color rgb="FF4E4E50"/>
      <color rgb="FF00A1AC"/>
      <color rgb="FFFFDC0A"/>
      <color rgb="FF6321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2375231</xdr:colOff>
      <xdr:row>0</xdr:row>
      <xdr:rowOff>22860</xdr:rowOff>
    </xdr:from>
    <xdr:to>
      <xdr:col>3</xdr:col>
      <xdr:colOff>3847869</xdr:colOff>
      <xdr:row>2</xdr:row>
      <xdr:rowOff>165160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703391" y="22860"/>
          <a:ext cx="1472638" cy="508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2375231</xdr:colOff>
      <xdr:row>0</xdr:row>
      <xdr:rowOff>22860</xdr:rowOff>
    </xdr:from>
    <xdr:to>
      <xdr:col>3</xdr:col>
      <xdr:colOff>3847869</xdr:colOff>
      <xdr:row>2</xdr:row>
      <xdr:rowOff>165160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03391" y="22860"/>
          <a:ext cx="1472638" cy="5080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9"/>
  <sheetViews>
    <sheetView showGridLines="0" tabSelected="1" workbookViewId="0">
      <pane ySplit="8" topLeftCell="A15" activePane="bottomLeft" state="frozen"/>
      <selection pane="bottomLeft" activeCell="D20" sqref="D20"/>
    </sheetView>
  </sheetViews>
  <sheetFormatPr baseColWidth="10" defaultColWidth="0" defaultRowHeight="15" zeroHeight="1" x14ac:dyDescent="0.2"/>
  <cols>
    <col min="1" max="1" width="26.5" customWidth="1"/>
    <col min="2" max="2" width="18.83203125" customWidth="1"/>
    <col min="3" max="3" width="17.83203125" bestFit="1" customWidth="1"/>
    <col min="4" max="4" width="57.83203125" customWidth="1"/>
    <col min="5" max="5" width="53.33203125" hidden="1" customWidth="1"/>
    <col min="6" max="16384" width="8.83203125" hidden="1"/>
  </cols>
  <sheetData>
    <row r="1" spans="1:4" x14ac:dyDescent="0.2">
      <c r="A1" s="33" t="s">
        <v>22</v>
      </c>
      <c r="B1" s="33"/>
      <c r="C1" s="33"/>
      <c r="D1" s="33"/>
    </row>
    <row r="2" spans="1:4" x14ac:dyDescent="0.2">
      <c r="A2" s="33"/>
      <c r="B2" s="33"/>
      <c r="C2" s="33"/>
      <c r="D2" s="33"/>
    </row>
    <row r="3" spans="1:4" x14ac:dyDescent="0.2">
      <c r="A3" s="33"/>
      <c r="B3" s="33"/>
      <c r="C3" s="33"/>
      <c r="D3" s="33"/>
    </row>
    <row r="4" spans="1:4" ht="14.5" customHeight="1" x14ac:dyDescent="0.2">
      <c r="A4" s="37" t="s">
        <v>10</v>
      </c>
      <c r="B4" s="40" t="s">
        <v>20</v>
      </c>
      <c r="C4" s="40"/>
      <c r="D4" s="40"/>
    </row>
    <row r="5" spans="1:4" x14ac:dyDescent="0.2">
      <c r="A5" s="37"/>
      <c r="B5" s="40"/>
      <c r="C5" s="40"/>
      <c r="D5" s="40"/>
    </row>
    <row r="6" spans="1:4" x14ac:dyDescent="0.2">
      <c r="A6" s="37"/>
      <c r="B6" s="40"/>
      <c r="C6" s="40"/>
      <c r="D6" s="40"/>
    </row>
    <row r="7" spans="1:4" ht="61.75" customHeight="1" x14ac:dyDescent="0.2">
      <c r="A7" s="28" t="s">
        <v>14</v>
      </c>
      <c r="B7" s="38" t="s">
        <v>28</v>
      </c>
      <c r="C7" s="38"/>
      <c r="D7" s="38"/>
    </row>
    <row r="8" spans="1:4" ht="100.25" customHeight="1" x14ac:dyDescent="0.2">
      <c r="A8" s="29" t="s">
        <v>13</v>
      </c>
      <c r="B8" s="39" t="s">
        <v>35</v>
      </c>
      <c r="C8" s="39"/>
      <c r="D8" s="39"/>
    </row>
    <row r="9" spans="1:4" ht="34" x14ac:dyDescent="0.2">
      <c r="A9" s="8" t="s">
        <v>23</v>
      </c>
      <c r="B9" s="35"/>
      <c r="C9" s="35"/>
      <c r="D9" s="35"/>
    </row>
    <row r="10" spans="1:4" ht="34" x14ac:dyDescent="0.2">
      <c r="A10" s="8" t="s">
        <v>33</v>
      </c>
      <c r="B10" s="35"/>
      <c r="C10" s="35"/>
      <c r="D10" s="35"/>
    </row>
    <row r="11" spans="1:4" ht="34" x14ac:dyDescent="0.2">
      <c r="A11" s="8" t="s">
        <v>31</v>
      </c>
      <c r="B11" s="35"/>
      <c r="C11" s="35"/>
      <c r="D11" s="35"/>
    </row>
    <row r="12" spans="1:4" ht="51" x14ac:dyDescent="0.2">
      <c r="A12" s="8" t="s">
        <v>32</v>
      </c>
      <c r="B12" s="35"/>
      <c r="C12" s="35"/>
      <c r="D12" s="35"/>
    </row>
    <row r="13" spans="1:4" ht="24" customHeight="1" x14ac:dyDescent="0.2">
      <c r="A13" s="36" t="s">
        <v>24</v>
      </c>
      <c r="B13" s="36"/>
      <c r="C13" s="36"/>
      <c r="D13" s="36"/>
    </row>
    <row r="14" spans="1:4" ht="34" x14ac:dyDescent="0.2">
      <c r="A14" s="8" t="s">
        <v>34</v>
      </c>
      <c r="B14" s="35"/>
      <c r="C14" s="35"/>
      <c r="D14" s="35"/>
    </row>
    <row r="15" spans="1:4" ht="32" x14ac:dyDescent="0.2">
      <c r="A15" s="9" t="s">
        <v>15</v>
      </c>
      <c r="B15" s="17" t="s">
        <v>0</v>
      </c>
      <c r="C15" s="17" t="s">
        <v>12</v>
      </c>
      <c r="D15" s="18" t="s">
        <v>1</v>
      </c>
    </row>
    <row r="16" spans="1:4" ht="32" x14ac:dyDescent="0.2">
      <c r="A16" s="23" t="s">
        <v>2</v>
      </c>
      <c r="B16" s="24">
        <v>199</v>
      </c>
      <c r="C16" s="25" t="str">
        <f>IF(B10="Y",199,"£0")</f>
        <v>£0</v>
      </c>
      <c r="D16" s="20" t="s">
        <v>39</v>
      </c>
    </row>
    <row r="17" spans="1:5" ht="32" x14ac:dyDescent="0.2">
      <c r="A17" s="23" t="s">
        <v>16</v>
      </c>
      <c r="B17" s="24">
        <v>19.2</v>
      </c>
      <c r="C17" s="25" t="str">
        <f>IF(B9&gt;0,19.2,"£0")</f>
        <v>£0</v>
      </c>
      <c r="D17" s="20" t="s">
        <v>17</v>
      </c>
    </row>
    <row r="18" spans="1:5" ht="16" x14ac:dyDescent="0.2">
      <c r="A18" s="23" t="s">
        <v>3</v>
      </c>
      <c r="B18" s="24">
        <v>704</v>
      </c>
      <c r="C18" s="26" t="str">
        <f>IF(AND(B9&gt;0,B9&lt;4,B12="N"),704,"£0")</f>
        <v>£0</v>
      </c>
      <c r="D18" s="20" t="s">
        <v>18</v>
      </c>
    </row>
    <row r="19" spans="1:5" ht="16" x14ac:dyDescent="0.2">
      <c r="A19" s="23" t="s">
        <v>4</v>
      </c>
      <c r="B19" s="24">
        <v>1408</v>
      </c>
      <c r="C19" s="26" t="str">
        <f>IF(AND(B9&gt;3,B9&lt;6,B12="N"),1408,"£0")</f>
        <v>£0</v>
      </c>
      <c r="D19" s="20" t="s">
        <v>18</v>
      </c>
    </row>
    <row r="20" spans="1:5" ht="48" x14ac:dyDescent="0.2">
      <c r="A20" s="23" t="s">
        <v>26</v>
      </c>
      <c r="B20" s="24">
        <v>464</v>
      </c>
      <c r="C20" s="26" t="str">
        <f>IF(AND(B9&gt;0,B9&lt;4,B12="Y"),464,"£0")</f>
        <v>£0</v>
      </c>
      <c r="D20" s="20" t="s">
        <v>25</v>
      </c>
    </row>
    <row r="21" spans="1:5" ht="48" x14ac:dyDescent="0.2">
      <c r="A21" s="23" t="s">
        <v>27</v>
      </c>
      <c r="B21" s="24">
        <v>928</v>
      </c>
      <c r="C21" s="26" t="str">
        <f>IF(AND(B9&gt;3,B9&lt;6,B12="Y"),928,"£0")</f>
        <v>£0</v>
      </c>
      <c r="D21" s="20" t="s">
        <v>25</v>
      </c>
    </row>
    <row r="22" spans="1:5" ht="112" x14ac:dyDescent="0.2">
      <c r="A22" s="23" t="s">
        <v>5</v>
      </c>
      <c r="B22" s="27">
        <f>IF(B14="Y",1000,IF(B14="N",364,IF(B14="",0)))</f>
        <v>0</v>
      </c>
      <c r="C22" s="24">
        <f>B22*B9</f>
        <v>0</v>
      </c>
      <c r="D22" s="20" t="s">
        <v>21</v>
      </c>
    </row>
    <row r="23" spans="1:5" ht="32" x14ac:dyDescent="0.2">
      <c r="A23" s="23" t="s">
        <v>6</v>
      </c>
      <c r="B23" s="24">
        <v>624</v>
      </c>
      <c r="C23" s="24">
        <f>B23*B9</f>
        <v>0</v>
      </c>
      <c r="D23" s="20" t="s">
        <v>19</v>
      </c>
    </row>
    <row r="24" spans="1:5" ht="64" x14ac:dyDescent="0.2">
      <c r="A24" s="23" t="s">
        <v>11</v>
      </c>
      <c r="B24" s="30">
        <v>180</v>
      </c>
      <c r="C24" s="30">
        <f>IF(NOT(B11="Y"),0,B24)</f>
        <v>0</v>
      </c>
      <c r="D24" s="20" t="s">
        <v>30</v>
      </c>
    </row>
    <row r="25" spans="1:5" ht="24" x14ac:dyDescent="0.3">
      <c r="A25" s="5"/>
      <c r="B25" s="31" t="s">
        <v>7</v>
      </c>
      <c r="C25" s="31">
        <f>SUM(C16:C24)</f>
        <v>0</v>
      </c>
      <c r="D25" s="3"/>
    </row>
    <row r="26" spans="1:5" ht="48" x14ac:dyDescent="0.2">
      <c r="A26" s="10" t="s">
        <v>29</v>
      </c>
      <c r="B26" s="34"/>
      <c r="C26" s="34"/>
      <c r="D26" s="3"/>
    </row>
    <row r="27" spans="1:5" ht="32" x14ac:dyDescent="0.2">
      <c r="A27" s="11" t="s">
        <v>8</v>
      </c>
      <c r="B27" s="12">
        <v>500</v>
      </c>
      <c r="C27" s="12">
        <f>SUM(C25+B27)</f>
        <v>500</v>
      </c>
      <c r="D27" s="3"/>
      <c r="E27" s="4"/>
    </row>
    <row r="28" spans="1:5" ht="32" x14ac:dyDescent="0.2">
      <c r="A28" s="11" t="s">
        <v>9</v>
      </c>
      <c r="B28" s="12">
        <v>800</v>
      </c>
      <c r="C28" s="12">
        <f>SUM(C25+B28)</f>
        <v>800</v>
      </c>
      <c r="D28" s="3"/>
    </row>
    <row r="29" spans="1:5" hidden="1" x14ac:dyDescent="0.2">
      <c r="A29" s="3"/>
      <c r="D29" s="3"/>
    </row>
    <row r="31" spans="1:5" hidden="1" x14ac:dyDescent="0.2">
      <c r="A31" s="1"/>
    </row>
    <row r="37" spans="1:1" hidden="1" x14ac:dyDescent="0.2">
      <c r="A37" s="2"/>
    </row>
    <row r="38" spans="1:1" x14ac:dyDescent="0.2"/>
    <row r="39" spans="1:1" x14ac:dyDescent="0.2"/>
  </sheetData>
  <mergeCells count="12">
    <mergeCell ref="A1:D3"/>
    <mergeCell ref="B26:C26"/>
    <mergeCell ref="B12:D12"/>
    <mergeCell ref="B9:D9"/>
    <mergeCell ref="B11:D11"/>
    <mergeCell ref="B14:D14"/>
    <mergeCell ref="A13:D13"/>
    <mergeCell ref="A4:A6"/>
    <mergeCell ref="B7:D7"/>
    <mergeCell ref="B8:D8"/>
    <mergeCell ref="B4:D6"/>
    <mergeCell ref="B10:D10"/>
  </mergeCells>
  <pageMargins left="0.7" right="0.7" top="0.75" bottom="0.75" header="0.3" footer="0.3"/>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9"/>
  <sheetViews>
    <sheetView showGridLines="0" workbookViewId="0">
      <pane ySplit="8" topLeftCell="A16" activePane="bottomLeft" state="frozen"/>
      <selection pane="bottomLeft" activeCell="A22" sqref="A22"/>
    </sheetView>
  </sheetViews>
  <sheetFormatPr baseColWidth="10" defaultColWidth="0" defaultRowHeight="14.5" customHeight="1" zeroHeight="1" x14ac:dyDescent="0.2"/>
  <cols>
    <col min="1" max="1" width="26.5" customWidth="1"/>
    <col min="2" max="2" width="18.83203125" customWidth="1"/>
    <col min="3" max="3" width="17.83203125" bestFit="1" customWidth="1"/>
    <col min="4" max="4" width="57.83203125" customWidth="1"/>
    <col min="5" max="5" width="53.33203125" hidden="1" customWidth="1"/>
    <col min="6" max="16384" width="8.83203125" hidden="1"/>
  </cols>
  <sheetData>
    <row r="1" spans="1:4" ht="15" x14ac:dyDescent="0.2">
      <c r="A1" s="41" t="s">
        <v>22</v>
      </c>
      <c r="B1" s="42"/>
      <c r="C1" s="42"/>
      <c r="D1" s="42"/>
    </row>
    <row r="2" spans="1:4" ht="15" x14ac:dyDescent="0.2">
      <c r="A2" s="42"/>
      <c r="B2" s="42"/>
      <c r="C2" s="42"/>
      <c r="D2" s="42"/>
    </row>
    <row r="3" spans="1:4" ht="15" x14ac:dyDescent="0.2">
      <c r="A3" s="42"/>
      <c r="B3" s="42"/>
      <c r="C3" s="42"/>
      <c r="D3" s="42"/>
    </row>
    <row r="4" spans="1:4" ht="14.5" customHeight="1" x14ac:dyDescent="0.2">
      <c r="A4" s="43" t="s">
        <v>10</v>
      </c>
      <c r="B4" s="44" t="s">
        <v>37</v>
      </c>
      <c r="C4" s="44"/>
      <c r="D4" s="44"/>
    </row>
    <row r="5" spans="1:4" ht="15" x14ac:dyDescent="0.2">
      <c r="A5" s="43"/>
      <c r="B5" s="44"/>
      <c r="C5" s="44"/>
      <c r="D5" s="44"/>
    </row>
    <row r="6" spans="1:4" ht="15" x14ac:dyDescent="0.2">
      <c r="A6" s="43"/>
      <c r="B6" s="44"/>
      <c r="C6" s="44"/>
      <c r="D6" s="44"/>
    </row>
    <row r="7" spans="1:4" ht="61.75" customHeight="1" x14ac:dyDescent="0.2">
      <c r="A7" s="6" t="s">
        <v>14</v>
      </c>
      <c r="B7" s="45" t="s">
        <v>28</v>
      </c>
      <c r="C7" s="45"/>
      <c r="D7" s="45"/>
    </row>
    <row r="8" spans="1:4" ht="102" customHeight="1" x14ac:dyDescent="0.2">
      <c r="A8" s="7" t="s">
        <v>13</v>
      </c>
      <c r="B8" s="46" t="s">
        <v>36</v>
      </c>
      <c r="C8" s="46"/>
      <c r="D8" s="46"/>
    </row>
    <row r="9" spans="1:4" ht="34" x14ac:dyDescent="0.2">
      <c r="A9" s="8" t="s">
        <v>23</v>
      </c>
      <c r="B9" s="35"/>
      <c r="C9" s="35"/>
      <c r="D9" s="35"/>
    </row>
    <row r="10" spans="1:4" ht="34" x14ac:dyDescent="0.2">
      <c r="A10" s="8" t="s">
        <v>33</v>
      </c>
      <c r="B10" s="35"/>
      <c r="C10" s="35"/>
      <c r="D10" s="35"/>
    </row>
    <row r="11" spans="1:4" ht="34" x14ac:dyDescent="0.2">
      <c r="A11" s="8" t="s">
        <v>31</v>
      </c>
      <c r="B11" s="35"/>
      <c r="C11" s="35"/>
      <c r="D11" s="35"/>
    </row>
    <row r="12" spans="1:4" ht="51" x14ac:dyDescent="0.2">
      <c r="A12" s="8" t="s">
        <v>32</v>
      </c>
      <c r="B12" s="35"/>
      <c r="C12" s="35"/>
      <c r="D12" s="35"/>
    </row>
    <row r="13" spans="1:4" ht="24" customHeight="1" x14ac:dyDescent="0.2">
      <c r="A13" s="36" t="s">
        <v>24</v>
      </c>
      <c r="B13" s="36"/>
      <c r="C13" s="36"/>
      <c r="D13" s="36"/>
    </row>
    <row r="14" spans="1:4" ht="34" x14ac:dyDescent="0.2">
      <c r="A14" s="8" t="s">
        <v>34</v>
      </c>
      <c r="B14" s="35"/>
      <c r="C14" s="35"/>
      <c r="D14" s="35"/>
    </row>
    <row r="15" spans="1:4" ht="32" x14ac:dyDescent="0.2">
      <c r="A15" s="9" t="s">
        <v>15</v>
      </c>
      <c r="B15" s="17" t="s">
        <v>0</v>
      </c>
      <c r="C15" s="17" t="s">
        <v>12</v>
      </c>
      <c r="D15" s="18" t="s">
        <v>1</v>
      </c>
    </row>
    <row r="16" spans="1:4" ht="32" x14ac:dyDescent="0.2">
      <c r="A16" s="15" t="s">
        <v>2</v>
      </c>
      <c r="B16" s="19">
        <v>199</v>
      </c>
      <c r="C16" s="19" t="str">
        <f>IF(B9&gt;0,199,"")</f>
        <v/>
      </c>
      <c r="D16" s="20" t="s">
        <v>38</v>
      </c>
    </row>
    <row r="17" spans="1:5" ht="32" x14ac:dyDescent="0.2">
      <c r="A17" s="16" t="s">
        <v>16</v>
      </c>
      <c r="B17" s="19">
        <v>19.2</v>
      </c>
      <c r="C17" s="19" t="str">
        <f>IF(B9&gt;0,19.2,"")</f>
        <v/>
      </c>
      <c r="D17" s="20" t="s">
        <v>17</v>
      </c>
    </row>
    <row r="18" spans="1:5" ht="16" x14ac:dyDescent="0.2">
      <c r="A18" s="16" t="s">
        <v>3</v>
      </c>
      <c r="B18" s="19">
        <v>610</v>
      </c>
      <c r="C18" s="21" t="str">
        <f>IF(AND(B9&gt;0,B9&lt;4,B12="N"),610,"")</f>
        <v/>
      </c>
      <c r="D18" s="20" t="s">
        <v>18</v>
      </c>
    </row>
    <row r="19" spans="1:5" ht="16" x14ac:dyDescent="0.2">
      <c r="A19" s="16" t="s">
        <v>4</v>
      </c>
      <c r="B19" s="19">
        <v>1220</v>
      </c>
      <c r="C19" s="21" t="str">
        <f>IF(AND(B9&gt;3,B9&lt;6,B12="N"),1220,"")</f>
        <v/>
      </c>
      <c r="D19" s="20" t="s">
        <v>18</v>
      </c>
    </row>
    <row r="20" spans="1:5" ht="48" x14ac:dyDescent="0.2">
      <c r="A20" s="16" t="s">
        <v>26</v>
      </c>
      <c r="B20" s="19">
        <v>464</v>
      </c>
      <c r="C20" s="21" t="str">
        <f>IF(AND(B9&gt;0,B9&lt;4,B12="Y"),464,"")</f>
        <v/>
      </c>
      <c r="D20" s="20" t="s">
        <v>25</v>
      </c>
    </row>
    <row r="21" spans="1:5" ht="48" x14ac:dyDescent="0.2">
      <c r="A21" s="16" t="s">
        <v>27</v>
      </c>
      <c r="B21" s="19">
        <v>928</v>
      </c>
      <c r="C21" s="21" t="str">
        <f>IF(AND(B9&gt;3,B9&lt;6,B12="Y"),928,"")</f>
        <v/>
      </c>
      <c r="D21" s="20" t="s">
        <v>25</v>
      </c>
    </row>
    <row r="22" spans="1:5" ht="95" customHeight="1" x14ac:dyDescent="0.2">
      <c r="A22" s="16" t="s">
        <v>5</v>
      </c>
      <c r="B22" s="22">
        <f>IF(B14="Y",1000,IF(B14="N",364,IF(B14="",0)))</f>
        <v>0</v>
      </c>
      <c r="C22" s="19">
        <f>B22*B9</f>
        <v>0</v>
      </c>
      <c r="D22" s="47" t="s">
        <v>21</v>
      </c>
    </row>
    <row r="23" spans="1:5" ht="32" x14ac:dyDescent="0.2">
      <c r="A23" s="16" t="s">
        <v>6</v>
      </c>
      <c r="B23" s="19">
        <v>624</v>
      </c>
      <c r="C23" s="19">
        <f>B23*B9</f>
        <v>0</v>
      </c>
      <c r="D23" s="20" t="s">
        <v>19</v>
      </c>
    </row>
    <row r="24" spans="1:5" ht="64" x14ac:dyDescent="0.2">
      <c r="A24" s="16" t="s">
        <v>11</v>
      </c>
      <c r="B24" s="32">
        <v>180</v>
      </c>
      <c r="C24" s="32">
        <f>IF(NOT(B11="Y"),0,B24)</f>
        <v>0</v>
      </c>
      <c r="D24" s="20" t="s">
        <v>30</v>
      </c>
    </row>
    <row r="25" spans="1:5" ht="24" x14ac:dyDescent="0.3">
      <c r="A25" s="5"/>
      <c r="B25" s="31" t="s">
        <v>7</v>
      </c>
      <c r="C25" s="31">
        <f>SUM(C16:C24)</f>
        <v>0</v>
      </c>
      <c r="D25" s="3"/>
    </row>
    <row r="26" spans="1:5" ht="52" customHeight="1" x14ac:dyDescent="0.2">
      <c r="A26" s="14" t="s">
        <v>29</v>
      </c>
      <c r="B26" s="34"/>
      <c r="C26" s="34"/>
      <c r="D26" s="3"/>
    </row>
    <row r="27" spans="1:5" ht="32" x14ac:dyDescent="0.2">
      <c r="A27" s="11" t="s">
        <v>8</v>
      </c>
      <c r="B27" s="13">
        <v>500</v>
      </c>
      <c r="C27" s="13">
        <f>SUM(C25+B27)</f>
        <v>500</v>
      </c>
      <c r="D27" s="3"/>
      <c r="E27" s="4"/>
    </row>
    <row r="28" spans="1:5" ht="32" x14ac:dyDescent="0.2">
      <c r="A28" s="11" t="s">
        <v>9</v>
      </c>
      <c r="B28" s="12">
        <v>800</v>
      </c>
      <c r="C28" s="12">
        <f>SUM(C25+B28)</f>
        <v>800</v>
      </c>
      <c r="D28" s="3"/>
    </row>
    <row r="29" spans="1:5" ht="15" hidden="1" x14ac:dyDescent="0.2">
      <c r="A29" s="3"/>
      <c r="D29" s="3"/>
    </row>
    <row r="30" spans="1:5" ht="15" hidden="1" x14ac:dyDescent="0.2"/>
    <row r="31" spans="1:5" ht="15" hidden="1" x14ac:dyDescent="0.2">
      <c r="A31" s="1"/>
    </row>
    <row r="32" spans="1:5" ht="15" hidden="1" x14ac:dyDescent="0.2"/>
    <row r="33" spans="1:1" ht="15" hidden="1" x14ac:dyDescent="0.2"/>
    <row r="34" spans="1:1" ht="15" hidden="1" x14ac:dyDescent="0.2"/>
    <row r="35" spans="1:1" ht="15" hidden="1" x14ac:dyDescent="0.2"/>
    <row r="36" spans="1:1" ht="15" hidden="1" x14ac:dyDescent="0.2"/>
    <row r="37" spans="1:1" ht="15" hidden="1" x14ac:dyDescent="0.2">
      <c r="A37" s="2"/>
    </row>
    <row r="38" spans="1:1" ht="14.5" customHeight="1" x14ac:dyDescent="0.2"/>
    <row r="39" spans="1:1" ht="14.5" customHeight="1" x14ac:dyDescent="0.2"/>
  </sheetData>
  <mergeCells count="12">
    <mergeCell ref="B26:C26"/>
    <mergeCell ref="A1:D3"/>
    <mergeCell ref="A4:A6"/>
    <mergeCell ref="B4:D6"/>
    <mergeCell ref="B7:D7"/>
    <mergeCell ref="B8:D8"/>
    <mergeCell ref="B9:D9"/>
    <mergeCell ref="B11:D11"/>
    <mergeCell ref="B12:D12"/>
    <mergeCell ref="A13:D13"/>
    <mergeCell ref="B14:D14"/>
    <mergeCell ref="B10:D10"/>
  </mergeCells>
  <pageMargins left="0.7" right="0.7"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 country application</vt:lpstr>
      <vt:lpstr>Out of country application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 Pereira</dc:creator>
  <cp:lastModifiedBy>Microsoft Office User</cp:lastModifiedBy>
  <dcterms:created xsi:type="dcterms:W3CDTF">2021-05-26T16:56:39Z</dcterms:created>
  <dcterms:modified xsi:type="dcterms:W3CDTF">2022-03-02T16:33:23Z</dcterms:modified>
</cp:coreProperties>
</file>